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4" i="1"/>
  <c r="M7" i="1"/>
  <c r="M8" i="1"/>
  <c r="M12" i="1"/>
  <c r="M11" i="1"/>
  <c r="M9" i="1"/>
  <c r="M14" i="1"/>
  <c r="M16" i="1"/>
  <c r="M22" i="1"/>
  <c r="M38" i="1"/>
  <c r="M39" i="1"/>
  <c r="M19" i="1" l="1"/>
  <c r="N19" i="1" s="1"/>
  <c r="M18" i="1"/>
  <c r="N18" i="1" s="1"/>
  <c r="E20" i="1"/>
  <c r="M32" i="1" l="1"/>
  <c r="N32" i="1" s="1"/>
  <c r="N12" i="1"/>
  <c r="N11" i="1"/>
  <c r="N9" i="1"/>
  <c r="N5" i="1"/>
  <c r="N4" i="1"/>
  <c r="M6" i="1"/>
  <c r="N6" i="1" s="1"/>
  <c r="M17" i="1" l="1"/>
  <c r="N17" i="1" s="1"/>
  <c r="M25" i="1" l="1"/>
  <c r="N25" i="1" s="1"/>
  <c r="M26" i="1"/>
  <c r="N26" i="1" s="1"/>
  <c r="M24" i="1"/>
  <c r="N24" i="1" s="1"/>
  <c r="M23" i="1" l="1"/>
  <c r="N23" i="1" s="1"/>
  <c r="M34" i="1" l="1"/>
  <c r="N34" i="1" s="1"/>
  <c r="M28" i="1" l="1"/>
  <c r="N28" i="1" s="1"/>
  <c r="M27" i="1" l="1"/>
  <c r="N27" i="1" s="1"/>
  <c r="N14" i="1"/>
  <c r="N39" i="1"/>
  <c r="N38" i="1"/>
  <c r="M30" i="1" l="1"/>
  <c r="N30" i="1" s="1"/>
  <c r="M29" i="1"/>
  <c r="N29" i="1" s="1"/>
  <c r="N22" i="1" l="1"/>
  <c r="N16" i="1"/>
  <c r="M10" i="1"/>
  <c r="N10" i="1" s="1"/>
  <c r="N8" i="1"/>
  <c r="N7" i="1"/>
  <c r="M35" i="1" l="1"/>
  <c r="M36" i="1" s="1"/>
  <c r="N35" i="1"/>
  <c r="N36" i="1" s="1"/>
</calcChain>
</file>

<file path=xl/sharedStrings.xml><?xml version="1.0" encoding="utf-8"?>
<sst xmlns="http://schemas.openxmlformats.org/spreadsheetml/2006/main" count="116" uniqueCount="76">
  <si>
    <t>povrch</t>
  </si>
  <si>
    <t>Cena bez DPH     1 rok</t>
  </si>
  <si>
    <t>Cenová kalkulace úklidových služeb a hygienických prostředků Dr. M. Horákové 144</t>
  </si>
  <si>
    <t>ostatní</t>
  </si>
  <si>
    <t>1.PP</t>
  </si>
  <si>
    <t>0.01</t>
  </si>
  <si>
    <t>0.02</t>
  </si>
  <si>
    <t>0.14</t>
  </si>
  <si>
    <t>1.NP</t>
  </si>
  <si>
    <t>1.01</t>
  </si>
  <si>
    <t>1.12</t>
  </si>
  <si>
    <t>úklidová komora</t>
  </si>
  <si>
    <t>bet.mazanina</t>
  </si>
  <si>
    <t>teraco</t>
  </si>
  <si>
    <t>chodba se schodištěm</t>
  </si>
  <si>
    <t xml:space="preserve">chodba </t>
  </si>
  <si>
    <t xml:space="preserve">chodba se schodištěm </t>
  </si>
  <si>
    <t>chodba</t>
  </si>
  <si>
    <t>dlažba keram.</t>
  </si>
  <si>
    <t>x</t>
  </si>
  <si>
    <t>2.NP</t>
  </si>
  <si>
    <t>2.01</t>
  </si>
  <si>
    <t>3.NP</t>
  </si>
  <si>
    <t>3.01</t>
  </si>
  <si>
    <t>okna na chodbě, včetně rámů a parapetu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</si>
  <si>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</si>
  <si>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</si>
  <si>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</si>
  <si>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</si>
  <si>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</si>
  <si>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</si>
  <si>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větrací mřížky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</si>
  <si>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</si>
  <si>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</si>
  <si>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</si>
  <si>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</si>
  <si>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</si>
  <si>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</si>
  <si>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</si>
  <si>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</si>
  <si>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</si>
  <si>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</si>
  <si>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r>
      <t>podlaha před půdními k</t>
    </r>
    <r>
      <rPr>
        <sz val="10"/>
        <color theme="1"/>
        <rFont val="Calibri"/>
        <family val="2"/>
        <charset val="238"/>
      </rPr>
      <t>ó</t>
    </r>
    <r>
      <rPr>
        <sz val="10"/>
        <color theme="1"/>
        <rFont val="Calibri"/>
        <family val="2"/>
        <scheme val="minor"/>
      </rPr>
      <t>jemi</t>
    </r>
  </si>
  <si>
    <t>4.NP</t>
  </si>
  <si>
    <t>4.01</t>
  </si>
  <si>
    <t>OSB desky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</si>
  <si>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</si>
  <si>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venkovní prostor před vstupem a schodiště (3 vstupy)</t>
  </si>
  <si>
    <t>kočárkárna a kolárna</t>
  </si>
  <si>
    <t>0.09</t>
  </si>
  <si>
    <t>0.03</t>
  </si>
  <si>
    <t>kámen</t>
  </si>
  <si>
    <t>MJ plocha</t>
  </si>
  <si>
    <r>
      <t>úklid na objednávku po haváriích, poruchách, stavebních pracích apod., cena za 1m</t>
    </r>
    <r>
      <rPr>
        <vertAlign val="superscript"/>
        <sz val="10"/>
        <rFont val="Calibri"/>
        <family val="2"/>
        <charset val="238"/>
        <scheme val="minor"/>
      </rPr>
      <t>2</t>
    </r>
  </si>
  <si>
    <t>otírání prachu z poštovních schránek (sestava 9 ks)</t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</si>
  <si>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</si>
  <si>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</si>
  <si>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CELKEM</t>
  </si>
  <si>
    <t>technická místnost</t>
  </si>
  <si>
    <t>MĚSÍČNÍ NABÍDKOVÁ CENA ZAOKROUHLENÁ NA 2 DESETINNÁ ČÍSLA</t>
  </si>
  <si>
    <t>mytí</t>
  </si>
  <si>
    <t>vnitřní parapety oken</t>
  </si>
  <si>
    <t xml:space="preserve">neprosklené dveře ve spol. prostorách, včetně klik a rámů </t>
  </si>
  <si>
    <t>vstupní dveře, včetně klik a rámů</t>
  </si>
  <si>
    <t>zametání</t>
  </si>
  <si>
    <t xml:space="preserve"> vysávání </t>
  </si>
  <si>
    <t>rohož u vstupu (zádveří)</t>
  </si>
  <si>
    <t>ometání pavučin ve všech společných prostorách, kde je prováděn úklid (výměra dle podlahové plochy)</t>
  </si>
  <si>
    <t>Cena s DPH 12%</t>
  </si>
  <si>
    <t>2x týdně</t>
  </si>
  <si>
    <t>podkroví</t>
  </si>
  <si>
    <t>5.NP</t>
  </si>
  <si>
    <t>5.01</t>
  </si>
  <si>
    <t>5.02</t>
  </si>
  <si>
    <t>schodiště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</si>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</sst>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2" xfId="1" applyFont="1" applyBorder="1" applyAlignment="1">
      <alignment horizontal="justify" vertical="center"/>
    </xf>
    <xf numFmtId="164" fontId="3" fillId="0" borderId="12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164" fontId="1" fillId="0" borderId="15" xfId="0" applyNumberFormat="1" applyFont="1" applyBorder="1"/>
    <xf numFmtId="0" fontId="1" fillId="0" borderId="15" xfId="0" applyFont="1" applyBorder="1" applyAlignment="1">
      <alignment horizontal="center"/>
    </xf>
    <xf numFmtId="164" fontId="1" fillId="0" borderId="12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9" xfId="0" applyFont="1" applyFill="1" applyBorder="1" applyAlignment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2" xfId="0" applyFont="1" applyBorder="1"/>
    <xf numFmtId="0" fontId="4" fillId="0" borderId="1" xfId="0" applyFont="1" applyBorder="1" applyAlignment="1">
      <alignment horizontal="left" wrapText="1"/>
    </xf>
    <xf numFmtId="2" fontId="1" fillId="0" borderId="10" xfId="0" applyNumberFormat="1" applyFont="1" applyBorder="1"/>
    <xf numFmtId="0" fontId="1" fillId="0" borderId="10" xfId="0" applyFont="1" applyBorder="1" applyAlignment="1">
      <alignment horizontal="right"/>
    </xf>
    <xf numFmtId="2" fontId="1" fillId="0" borderId="10" xfId="0" applyNumberFormat="1" applyFont="1" applyFill="1" applyBorder="1"/>
    <xf numFmtId="2" fontId="1" fillId="0" borderId="15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2" xfId="0" applyNumberFormat="1" applyFont="1" applyBorder="1"/>
    <xf numFmtId="2" fontId="1" fillId="2" borderId="1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2" fontId="6" fillId="0" borderId="10" xfId="0" applyNumberFormat="1" applyFont="1" applyBorder="1"/>
    <xf numFmtId="2" fontId="6" fillId="0" borderId="7" xfId="0" applyNumberFormat="1" applyFont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2" borderId="10" xfId="0" applyNumberFormat="1" applyFont="1" applyFill="1" applyBorder="1"/>
    <xf numFmtId="0" fontId="1" fillId="3" borderId="1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7" fillId="0" borderId="0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9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A14" zoomScale="115" zoomScaleNormal="115" workbookViewId="0">
      <selection activeCell="I24" sqref="I24"/>
    </sheetView>
  </sheetViews>
  <sheetFormatPr defaultRowHeight="15" x14ac:dyDescent="0.25"/>
  <cols>
    <col min="1" max="1" width="31" customWidth="1"/>
    <col min="2" max="2" width="6.28515625" customWidth="1"/>
    <col min="3" max="3" width="5.85546875" customWidth="1"/>
    <col min="4" max="4" width="11.5703125" customWidth="1"/>
    <col min="5" max="5" width="6.28515625" customWidth="1"/>
    <col min="6" max="6" width="3.7109375" customWidth="1"/>
    <col min="7" max="7" width="7.7109375" customWidth="1"/>
    <col min="8" max="9" width="5.42578125" customWidth="1"/>
    <col min="10" max="10" width="5.5703125" customWidth="1"/>
    <col min="11" max="11" width="7.5703125" customWidth="1"/>
    <col min="12" max="12" width="5.5703125" customWidth="1"/>
    <col min="13" max="13" width="9.42578125" customWidth="1"/>
    <col min="14" max="14" width="10.140625" customWidth="1"/>
  </cols>
  <sheetData>
    <row r="1" spans="1:14" ht="16.5" thickBot="1" x14ac:dyDescent="0.3">
      <c r="A1" s="74" t="s">
        <v>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54.75" thickBot="1" x14ac:dyDescent="0.3">
      <c r="A2" s="46" t="s">
        <v>39</v>
      </c>
      <c r="B2" s="7" t="s">
        <v>34</v>
      </c>
      <c r="C2" s="7" t="s">
        <v>35</v>
      </c>
      <c r="D2" s="8" t="s">
        <v>0</v>
      </c>
      <c r="E2" s="8" t="s">
        <v>52</v>
      </c>
      <c r="F2" s="8" t="s">
        <v>56</v>
      </c>
      <c r="G2" s="63" t="s">
        <v>55</v>
      </c>
      <c r="H2" s="8" t="s">
        <v>69</v>
      </c>
      <c r="I2" s="8" t="s">
        <v>40</v>
      </c>
      <c r="J2" s="8" t="s">
        <v>36</v>
      </c>
      <c r="K2" s="8" t="s">
        <v>32</v>
      </c>
      <c r="L2" s="8" t="s">
        <v>33</v>
      </c>
      <c r="M2" s="8" t="s">
        <v>1</v>
      </c>
      <c r="N2" s="9" t="s">
        <v>68</v>
      </c>
    </row>
    <row r="3" spans="1:14" ht="15.75" x14ac:dyDescent="0.25">
      <c r="A3" s="40" t="s">
        <v>37</v>
      </c>
      <c r="B3" s="33"/>
      <c r="C3" s="33"/>
      <c r="D3" s="33"/>
      <c r="E3" s="35" t="s">
        <v>46</v>
      </c>
      <c r="F3" s="35"/>
      <c r="G3" s="33"/>
      <c r="H3" s="33"/>
      <c r="I3" s="33"/>
      <c r="J3" s="33"/>
      <c r="K3" s="33"/>
      <c r="L3" s="33"/>
      <c r="M3" s="33"/>
      <c r="N3" s="36"/>
    </row>
    <row r="4" spans="1:14" x14ac:dyDescent="0.25">
      <c r="A4" s="28" t="s">
        <v>15</v>
      </c>
      <c r="B4" s="29" t="s">
        <v>4</v>
      </c>
      <c r="C4" s="30" t="s">
        <v>5</v>
      </c>
      <c r="D4" s="29" t="s">
        <v>13</v>
      </c>
      <c r="E4" s="29">
        <v>2.98</v>
      </c>
      <c r="F4" s="29"/>
      <c r="G4" s="68"/>
      <c r="H4" s="31"/>
      <c r="I4" s="31" t="s">
        <v>19</v>
      </c>
      <c r="J4" s="31"/>
      <c r="K4" s="31"/>
      <c r="L4" s="31"/>
      <c r="M4" s="50">
        <f>E4*G4*52</f>
        <v>0</v>
      </c>
      <c r="N4" s="51">
        <f>M4*1.12</f>
        <v>0</v>
      </c>
    </row>
    <row r="5" spans="1:14" x14ac:dyDescent="0.25">
      <c r="A5" s="11" t="s">
        <v>16</v>
      </c>
      <c r="B5" s="12" t="s">
        <v>4</v>
      </c>
      <c r="C5" s="13" t="s">
        <v>6</v>
      </c>
      <c r="D5" s="12" t="s">
        <v>12</v>
      </c>
      <c r="E5" s="12">
        <v>15.83</v>
      </c>
      <c r="F5" s="12"/>
      <c r="G5" s="68"/>
      <c r="H5" s="14"/>
      <c r="I5" s="14" t="s">
        <v>19</v>
      </c>
      <c r="J5" s="14"/>
      <c r="K5" s="14"/>
      <c r="L5" s="14"/>
      <c r="M5" s="50">
        <f>E5*G5*52</f>
        <v>0</v>
      </c>
      <c r="N5" s="51">
        <f t="shared" ref="N5:N12" si="0">M5*1.12</f>
        <v>0</v>
      </c>
    </row>
    <row r="6" spans="1:14" x14ac:dyDescent="0.25">
      <c r="A6" s="11" t="s">
        <v>58</v>
      </c>
      <c r="B6" s="12" t="s">
        <v>4</v>
      </c>
      <c r="C6" s="13" t="s">
        <v>50</v>
      </c>
      <c r="D6" s="12" t="s">
        <v>12</v>
      </c>
      <c r="E6" s="12">
        <v>12.32</v>
      </c>
      <c r="F6" s="12"/>
      <c r="G6" s="68"/>
      <c r="H6" s="14"/>
      <c r="I6" s="14"/>
      <c r="J6" s="14"/>
      <c r="K6" s="14"/>
      <c r="L6" s="14" t="s">
        <v>19</v>
      </c>
      <c r="M6" s="50">
        <f>E6*G6*1</f>
        <v>0</v>
      </c>
      <c r="N6" s="51">
        <f t="shared" si="0"/>
        <v>0</v>
      </c>
    </row>
    <row r="7" spans="1:14" x14ac:dyDescent="0.25">
      <c r="A7" s="11" t="s">
        <v>48</v>
      </c>
      <c r="B7" s="12" t="s">
        <v>4</v>
      </c>
      <c r="C7" s="13" t="s">
        <v>49</v>
      </c>
      <c r="D7" s="12" t="s">
        <v>12</v>
      </c>
      <c r="E7" s="12">
        <v>16.73</v>
      </c>
      <c r="F7" s="12"/>
      <c r="G7" s="68"/>
      <c r="H7" s="14"/>
      <c r="I7" s="14" t="s">
        <v>19</v>
      </c>
      <c r="J7" s="14"/>
      <c r="K7" s="14"/>
      <c r="L7" s="14"/>
      <c r="M7" s="50">
        <f>E7*G7*52</f>
        <v>0</v>
      </c>
      <c r="N7" s="51">
        <f t="shared" si="0"/>
        <v>0</v>
      </c>
    </row>
    <row r="8" spans="1:14" x14ac:dyDescent="0.25">
      <c r="A8" s="11" t="s">
        <v>17</v>
      </c>
      <c r="B8" s="12" t="s">
        <v>4</v>
      </c>
      <c r="C8" s="13" t="s">
        <v>7</v>
      </c>
      <c r="D8" s="12" t="s">
        <v>12</v>
      </c>
      <c r="E8" s="47">
        <v>2.6</v>
      </c>
      <c r="F8" s="12"/>
      <c r="G8" s="68"/>
      <c r="H8" s="14"/>
      <c r="I8" s="14" t="s">
        <v>19</v>
      </c>
      <c r="J8" s="14"/>
      <c r="K8" s="14"/>
      <c r="L8" s="14"/>
      <c r="M8" s="52">
        <f>E8*G8*52</f>
        <v>0</v>
      </c>
      <c r="N8" s="51">
        <f t="shared" si="0"/>
        <v>0</v>
      </c>
    </row>
    <row r="9" spans="1:14" x14ac:dyDescent="0.25">
      <c r="A9" s="11" t="s">
        <v>14</v>
      </c>
      <c r="B9" s="12" t="s">
        <v>8</v>
      </c>
      <c r="C9" s="15" t="s">
        <v>9</v>
      </c>
      <c r="D9" s="12" t="s">
        <v>13</v>
      </c>
      <c r="E9" s="12">
        <v>23.99</v>
      </c>
      <c r="F9" s="12"/>
      <c r="G9" s="68"/>
      <c r="H9" s="14" t="s">
        <v>19</v>
      </c>
      <c r="I9" s="14"/>
      <c r="J9" s="14"/>
      <c r="K9" s="14"/>
      <c r="L9" s="14"/>
      <c r="M9" s="52">
        <f>E9*G9*104</f>
        <v>0</v>
      </c>
      <c r="N9" s="51">
        <f t="shared" si="0"/>
        <v>0</v>
      </c>
    </row>
    <row r="10" spans="1:14" ht="14.25" customHeight="1" x14ac:dyDescent="0.25">
      <c r="A10" s="11" t="s">
        <v>11</v>
      </c>
      <c r="B10" s="12" t="s">
        <v>8</v>
      </c>
      <c r="C10" s="15" t="s">
        <v>10</v>
      </c>
      <c r="D10" s="12" t="s">
        <v>18</v>
      </c>
      <c r="E10" s="12">
        <v>3.19</v>
      </c>
      <c r="F10" s="12"/>
      <c r="G10" s="68"/>
      <c r="H10" s="14"/>
      <c r="I10" s="14"/>
      <c r="J10" s="14" t="s">
        <v>19</v>
      </c>
      <c r="K10" s="14"/>
      <c r="L10" s="14"/>
      <c r="M10" s="52">
        <f>E10*G10*12</f>
        <v>0</v>
      </c>
      <c r="N10" s="51">
        <f t="shared" si="0"/>
        <v>0</v>
      </c>
    </row>
    <row r="11" spans="1:14" ht="14.25" customHeight="1" x14ac:dyDescent="0.25">
      <c r="A11" s="11" t="s">
        <v>14</v>
      </c>
      <c r="B11" s="12" t="s">
        <v>20</v>
      </c>
      <c r="C11" s="15" t="s">
        <v>21</v>
      </c>
      <c r="D11" s="12" t="s">
        <v>13</v>
      </c>
      <c r="E11" s="12">
        <v>23.83</v>
      </c>
      <c r="F11" s="12"/>
      <c r="G11" s="68"/>
      <c r="H11" s="14" t="s">
        <v>19</v>
      </c>
      <c r="I11" s="14"/>
      <c r="J11" s="14"/>
      <c r="K11" s="14"/>
      <c r="L11" s="14"/>
      <c r="M11" s="52">
        <f>E11*G11*104</f>
        <v>0</v>
      </c>
      <c r="N11" s="51">
        <f t="shared" si="0"/>
        <v>0</v>
      </c>
    </row>
    <row r="12" spans="1:14" ht="14.25" customHeight="1" x14ac:dyDescent="0.25">
      <c r="A12" s="11" t="s">
        <v>14</v>
      </c>
      <c r="B12" s="12" t="s">
        <v>22</v>
      </c>
      <c r="C12" s="15" t="s">
        <v>23</v>
      </c>
      <c r="D12" s="12" t="s">
        <v>13</v>
      </c>
      <c r="E12" s="12">
        <v>25.65</v>
      </c>
      <c r="F12" s="12"/>
      <c r="G12" s="68"/>
      <c r="H12" s="14" t="s">
        <v>19</v>
      </c>
      <c r="I12" s="14"/>
      <c r="J12" s="14"/>
      <c r="K12" s="14"/>
      <c r="L12" s="14"/>
      <c r="M12" s="52">
        <f>E12*G12*104</f>
        <v>0</v>
      </c>
      <c r="N12" s="51">
        <f t="shared" si="0"/>
        <v>0</v>
      </c>
    </row>
    <row r="13" spans="1:14" ht="15" customHeight="1" x14ac:dyDescent="0.25">
      <c r="A13" s="39" t="s">
        <v>65</v>
      </c>
      <c r="B13" s="16"/>
      <c r="C13" s="17"/>
      <c r="D13" s="16"/>
      <c r="E13" s="67"/>
      <c r="F13" s="16"/>
      <c r="G13" s="18"/>
      <c r="H13" s="18"/>
      <c r="I13" s="18"/>
      <c r="J13" s="18"/>
      <c r="K13" s="18"/>
      <c r="L13" s="18"/>
      <c r="M13" s="54"/>
      <c r="N13" s="62"/>
    </row>
    <row r="14" spans="1:14" x14ac:dyDescent="0.25">
      <c r="A14" s="11" t="s">
        <v>66</v>
      </c>
      <c r="B14" s="12"/>
      <c r="C14" s="15"/>
      <c r="D14" s="12"/>
      <c r="E14" s="12">
        <v>2</v>
      </c>
      <c r="F14" s="12"/>
      <c r="G14" s="69"/>
      <c r="H14" s="14"/>
      <c r="I14" s="14" t="s">
        <v>19</v>
      </c>
      <c r="J14" s="14"/>
      <c r="K14" s="14"/>
      <c r="L14" s="14"/>
      <c r="M14" s="52">
        <f>E14*G14*52</f>
        <v>0</v>
      </c>
      <c r="N14" s="51">
        <f>M14*1.12</f>
        <v>0</v>
      </c>
    </row>
    <row r="15" spans="1:14" x14ac:dyDescent="0.25">
      <c r="A15" s="38" t="s">
        <v>64</v>
      </c>
      <c r="B15" s="16"/>
      <c r="C15" s="17"/>
      <c r="D15" s="16"/>
      <c r="E15" s="16"/>
      <c r="F15" s="16"/>
      <c r="G15" s="18"/>
      <c r="H15" s="18"/>
      <c r="I15" s="18"/>
      <c r="J15" s="18"/>
      <c r="K15" s="18"/>
      <c r="L15" s="18"/>
      <c r="M15" s="54"/>
      <c r="N15" s="62"/>
    </row>
    <row r="16" spans="1:14" ht="26.25" x14ac:dyDescent="0.25">
      <c r="A16" s="2" t="s">
        <v>47</v>
      </c>
      <c r="B16" s="12"/>
      <c r="C16" s="15"/>
      <c r="D16" s="12" t="s">
        <v>51</v>
      </c>
      <c r="E16" s="47">
        <v>10</v>
      </c>
      <c r="F16" s="12"/>
      <c r="G16" s="69"/>
      <c r="H16" s="14"/>
      <c r="I16" s="14" t="s">
        <v>19</v>
      </c>
      <c r="J16" s="14"/>
      <c r="K16" s="14"/>
      <c r="L16" s="14"/>
      <c r="M16" s="52">
        <f>E16*G16*52</f>
        <v>0</v>
      </c>
      <c r="N16" s="51">
        <f>M16*1.12</f>
        <v>0</v>
      </c>
    </row>
    <row r="17" spans="1:14" x14ac:dyDescent="0.25">
      <c r="A17" s="2" t="s">
        <v>42</v>
      </c>
      <c r="B17" s="12" t="s">
        <v>43</v>
      </c>
      <c r="C17" s="15" t="s">
        <v>44</v>
      </c>
      <c r="D17" s="12" t="s">
        <v>45</v>
      </c>
      <c r="E17" s="12">
        <v>35.68</v>
      </c>
      <c r="F17" s="12"/>
      <c r="G17" s="69"/>
      <c r="H17" s="14"/>
      <c r="I17" s="14"/>
      <c r="J17" s="14"/>
      <c r="K17" s="14" t="s">
        <v>19</v>
      </c>
      <c r="L17" s="14"/>
      <c r="M17" s="52">
        <f>E17*G17*2</f>
        <v>0</v>
      </c>
      <c r="N17" s="51">
        <f>M17*1.12</f>
        <v>0</v>
      </c>
    </row>
    <row r="18" spans="1:14" x14ac:dyDescent="0.25">
      <c r="A18" s="2" t="s">
        <v>70</v>
      </c>
      <c r="B18" s="12" t="s">
        <v>71</v>
      </c>
      <c r="C18" s="15" t="s">
        <v>72</v>
      </c>
      <c r="D18" s="12" t="s">
        <v>45</v>
      </c>
      <c r="E18" s="47">
        <v>67.13</v>
      </c>
      <c r="F18" s="12"/>
      <c r="G18" s="69"/>
      <c r="H18" s="14"/>
      <c r="I18" s="14"/>
      <c r="J18" s="14"/>
      <c r="K18" s="14"/>
      <c r="L18" s="14" t="s">
        <v>19</v>
      </c>
      <c r="M18" s="52">
        <f>E18*G18*1</f>
        <v>0</v>
      </c>
      <c r="N18" s="51">
        <f t="shared" ref="N18:N19" si="1">M18*1.12</f>
        <v>0</v>
      </c>
    </row>
    <row r="19" spans="1:14" x14ac:dyDescent="0.25">
      <c r="A19" s="2" t="s">
        <v>74</v>
      </c>
      <c r="B19" s="12" t="s">
        <v>71</v>
      </c>
      <c r="C19" s="15" t="s">
        <v>73</v>
      </c>
      <c r="D19" s="12" t="s">
        <v>45</v>
      </c>
      <c r="E19" s="47">
        <v>2.12</v>
      </c>
      <c r="F19" s="12"/>
      <c r="G19" s="69"/>
      <c r="H19" s="14"/>
      <c r="I19" s="14"/>
      <c r="J19" s="14"/>
      <c r="K19" s="14"/>
      <c r="L19" s="14" t="s">
        <v>19</v>
      </c>
      <c r="M19" s="52">
        <f>E19*G19*1</f>
        <v>0</v>
      </c>
      <c r="N19" s="51">
        <f t="shared" si="1"/>
        <v>0</v>
      </c>
    </row>
    <row r="20" spans="1:14" x14ac:dyDescent="0.25">
      <c r="A20" s="2" t="s">
        <v>57</v>
      </c>
      <c r="B20" s="12"/>
      <c r="C20" s="15"/>
      <c r="D20" s="12"/>
      <c r="E20" s="64">
        <f>SUM(E4:E19)</f>
        <v>244.05</v>
      </c>
      <c r="F20" s="12"/>
      <c r="G20" s="69"/>
      <c r="H20" s="14"/>
      <c r="I20" s="14"/>
      <c r="J20" s="14"/>
      <c r="K20" s="14"/>
      <c r="L20" s="14"/>
      <c r="M20" s="52"/>
      <c r="N20" s="51"/>
    </row>
    <row r="21" spans="1:14" x14ac:dyDescent="0.25">
      <c r="A21" s="38" t="s">
        <v>60</v>
      </c>
      <c r="B21" s="16"/>
      <c r="C21" s="19"/>
      <c r="D21" s="16"/>
      <c r="E21" s="16"/>
      <c r="F21" s="16"/>
      <c r="G21" s="18"/>
      <c r="H21" s="18"/>
      <c r="I21" s="18"/>
      <c r="J21" s="18"/>
      <c r="K21" s="18"/>
      <c r="L21" s="18"/>
      <c r="M21" s="54"/>
      <c r="N21" s="62"/>
    </row>
    <row r="22" spans="1:14" x14ac:dyDescent="0.25">
      <c r="A22" s="24" t="s">
        <v>61</v>
      </c>
      <c r="B22" s="25"/>
      <c r="C22" s="26"/>
      <c r="D22" s="25"/>
      <c r="E22" s="49">
        <v>3.2</v>
      </c>
      <c r="F22" s="25"/>
      <c r="G22" s="69"/>
      <c r="H22" s="27"/>
      <c r="I22" s="27" t="s">
        <v>19</v>
      </c>
      <c r="J22" s="27"/>
      <c r="K22" s="27"/>
      <c r="L22" s="27"/>
      <c r="M22" s="55">
        <f>E22*G22*52</f>
        <v>0</v>
      </c>
      <c r="N22" s="51">
        <f>M22*1.12</f>
        <v>0</v>
      </c>
    </row>
    <row r="23" spans="1:14" x14ac:dyDescent="0.25">
      <c r="A23" s="2" t="s">
        <v>26</v>
      </c>
      <c r="B23" s="12"/>
      <c r="C23" s="13"/>
      <c r="D23" s="12"/>
      <c r="E23" s="12"/>
      <c r="F23" s="12">
        <v>2</v>
      </c>
      <c r="G23" s="69"/>
      <c r="H23" s="14"/>
      <c r="I23" s="14"/>
      <c r="J23" s="14"/>
      <c r="K23" s="14" t="s">
        <v>19</v>
      </c>
      <c r="L23" s="14"/>
      <c r="M23" s="52">
        <f>F23*G23*2</f>
        <v>0</v>
      </c>
      <c r="N23" s="51">
        <f t="shared" ref="N23:N30" si="2">M23*1.12</f>
        <v>0</v>
      </c>
    </row>
    <row r="24" spans="1:14" ht="28.5" customHeight="1" x14ac:dyDescent="0.25">
      <c r="A24" s="2" t="s">
        <v>54</v>
      </c>
      <c r="B24" s="12"/>
      <c r="C24" s="13"/>
      <c r="D24" s="12"/>
      <c r="E24" s="12"/>
      <c r="F24" s="12">
        <v>9</v>
      </c>
      <c r="G24" s="69"/>
      <c r="H24" s="14"/>
      <c r="I24" s="14"/>
      <c r="J24" s="14" t="s">
        <v>19</v>
      </c>
      <c r="K24" s="14"/>
      <c r="L24" s="14"/>
      <c r="M24" s="52">
        <f>F24*G24*12</f>
        <v>0</v>
      </c>
      <c r="N24" s="51">
        <f t="shared" si="2"/>
        <v>0</v>
      </c>
    </row>
    <row r="25" spans="1:14" x14ac:dyDescent="0.25">
      <c r="A25" s="2" t="s">
        <v>28</v>
      </c>
      <c r="B25" s="12"/>
      <c r="C25" s="13"/>
      <c r="D25" s="12"/>
      <c r="E25" s="47">
        <v>18</v>
      </c>
      <c r="F25" s="48"/>
      <c r="G25" s="69"/>
      <c r="H25" s="14"/>
      <c r="I25" s="14"/>
      <c r="J25" s="14" t="s">
        <v>19</v>
      </c>
      <c r="K25" s="14"/>
      <c r="L25" s="14"/>
      <c r="M25" s="52">
        <f>E25*G25*12</f>
        <v>0</v>
      </c>
      <c r="N25" s="51">
        <f t="shared" si="2"/>
        <v>0</v>
      </c>
    </row>
    <row r="26" spans="1:14" x14ac:dyDescent="0.25">
      <c r="A26" s="2" t="s">
        <v>63</v>
      </c>
      <c r="B26" s="12"/>
      <c r="C26" s="13"/>
      <c r="D26" s="12"/>
      <c r="E26" s="12"/>
      <c r="F26" s="12">
        <v>3</v>
      </c>
      <c r="G26" s="69"/>
      <c r="H26" s="14"/>
      <c r="I26" s="14"/>
      <c r="J26" s="14" t="s">
        <v>19</v>
      </c>
      <c r="K26" s="14"/>
      <c r="L26" s="14"/>
      <c r="M26" s="52">
        <f>F26*G26*12</f>
        <v>0</v>
      </c>
      <c r="N26" s="51">
        <f t="shared" si="2"/>
        <v>0</v>
      </c>
    </row>
    <row r="27" spans="1:14" ht="25.5" customHeight="1" x14ac:dyDescent="0.25">
      <c r="A27" s="2" t="s">
        <v>62</v>
      </c>
      <c r="B27" s="12"/>
      <c r="C27" s="13"/>
      <c r="D27" s="12"/>
      <c r="E27" s="12"/>
      <c r="F27" s="12">
        <v>5</v>
      </c>
      <c r="G27" s="69"/>
      <c r="H27" s="14"/>
      <c r="I27" s="14"/>
      <c r="J27" s="14"/>
      <c r="K27" s="14" t="s">
        <v>19</v>
      </c>
      <c r="L27" s="14"/>
      <c r="M27" s="52">
        <f>F27*G27*2</f>
        <v>0</v>
      </c>
      <c r="N27" s="51">
        <f t="shared" si="2"/>
        <v>0</v>
      </c>
    </row>
    <row r="28" spans="1:14" x14ac:dyDescent="0.25">
      <c r="A28" s="2" t="s">
        <v>29</v>
      </c>
      <c r="B28" s="12"/>
      <c r="C28" s="13"/>
      <c r="D28" s="12"/>
      <c r="E28" s="12"/>
      <c r="F28" s="12">
        <v>7</v>
      </c>
      <c r="G28" s="69"/>
      <c r="H28" s="14"/>
      <c r="I28" s="14"/>
      <c r="J28" s="14"/>
      <c r="K28" s="14" t="s">
        <v>19</v>
      </c>
      <c r="L28" s="14"/>
      <c r="M28" s="52">
        <f>F28*G28*2</f>
        <v>0</v>
      </c>
      <c r="N28" s="51">
        <f t="shared" si="2"/>
        <v>0</v>
      </c>
    </row>
    <row r="29" spans="1:14" x14ac:dyDescent="0.25">
      <c r="A29" s="2" t="s">
        <v>30</v>
      </c>
      <c r="B29" s="12"/>
      <c r="C29" s="13"/>
      <c r="D29" s="12"/>
      <c r="E29" s="12"/>
      <c r="F29" s="12">
        <v>27</v>
      </c>
      <c r="G29" s="69"/>
      <c r="H29" s="14"/>
      <c r="I29" s="14"/>
      <c r="J29" s="14"/>
      <c r="K29" s="14"/>
      <c r="L29" s="14" t="s">
        <v>19</v>
      </c>
      <c r="M29" s="52">
        <f>F29*G29*1</f>
        <v>0</v>
      </c>
      <c r="N29" s="51">
        <f t="shared" si="2"/>
        <v>0</v>
      </c>
    </row>
    <row r="30" spans="1:14" x14ac:dyDescent="0.25">
      <c r="A30" s="2" t="s">
        <v>31</v>
      </c>
      <c r="B30" s="12"/>
      <c r="C30" s="13"/>
      <c r="D30" s="12"/>
      <c r="E30" s="12"/>
      <c r="F30" s="12">
        <v>3</v>
      </c>
      <c r="G30" s="69"/>
      <c r="H30" s="14"/>
      <c r="I30" s="14"/>
      <c r="J30" s="14"/>
      <c r="K30" s="14" t="s">
        <v>19</v>
      </c>
      <c r="L30" s="14"/>
      <c r="M30" s="52">
        <f>F30*G30*2</f>
        <v>0</v>
      </c>
      <c r="N30" s="51">
        <f t="shared" si="2"/>
        <v>0</v>
      </c>
    </row>
    <row r="31" spans="1:14" x14ac:dyDescent="0.25">
      <c r="A31" s="41" t="s">
        <v>41</v>
      </c>
      <c r="B31" s="20"/>
      <c r="C31" s="21"/>
      <c r="D31" s="16"/>
      <c r="E31" s="16"/>
      <c r="F31" s="16"/>
      <c r="G31" s="18"/>
      <c r="H31" s="18"/>
      <c r="I31" s="18"/>
      <c r="J31" s="18"/>
      <c r="K31" s="18"/>
      <c r="L31" s="18"/>
      <c r="M31" s="54"/>
      <c r="N31" s="62"/>
    </row>
    <row r="32" spans="1:14" ht="26.25" x14ac:dyDescent="0.25">
      <c r="A32" s="2" t="s">
        <v>24</v>
      </c>
      <c r="B32" s="12"/>
      <c r="C32" s="13"/>
      <c r="D32" s="12"/>
      <c r="E32" s="12">
        <v>15.86</v>
      </c>
      <c r="F32" s="12">
        <v>8</v>
      </c>
      <c r="G32" s="69"/>
      <c r="H32" s="14"/>
      <c r="I32" s="14"/>
      <c r="J32" s="14"/>
      <c r="K32" s="14" t="s">
        <v>19</v>
      </c>
      <c r="L32" s="14"/>
      <c r="M32" s="52">
        <f>E32*G32*2</f>
        <v>0</v>
      </c>
      <c r="N32" s="51">
        <f>M32*1.12</f>
        <v>0</v>
      </c>
    </row>
    <row r="33" spans="1:14" x14ac:dyDescent="0.25">
      <c r="A33" s="38" t="s">
        <v>3</v>
      </c>
      <c r="B33" s="16"/>
      <c r="C33" s="19"/>
      <c r="D33" s="16"/>
      <c r="E33" s="16"/>
      <c r="F33" s="16"/>
      <c r="G33" s="18"/>
      <c r="H33" s="18"/>
      <c r="I33" s="18"/>
      <c r="J33" s="18"/>
      <c r="K33" s="18"/>
      <c r="L33" s="18"/>
      <c r="M33" s="54"/>
      <c r="N33" s="62"/>
    </row>
    <row r="34" spans="1:14" ht="42" customHeight="1" thickBot="1" x14ac:dyDescent="0.3">
      <c r="A34" s="37" t="s">
        <v>67</v>
      </c>
      <c r="B34" s="22"/>
      <c r="C34" s="32"/>
      <c r="D34" s="22"/>
      <c r="E34" s="61">
        <v>244.05</v>
      </c>
      <c r="F34" s="22"/>
      <c r="G34" s="70"/>
      <c r="H34" s="23"/>
      <c r="I34" s="23"/>
      <c r="J34" s="23" t="s">
        <v>19</v>
      </c>
      <c r="K34" s="23"/>
      <c r="L34" s="23"/>
      <c r="M34" s="66">
        <f>E34*G34*12</f>
        <v>0</v>
      </c>
      <c r="N34" s="57">
        <f>M34*1.12</f>
        <v>0</v>
      </c>
    </row>
    <row r="35" spans="1:14" x14ac:dyDescent="0.25">
      <c r="A35" s="42" t="s">
        <v>25</v>
      </c>
      <c r="B35" s="43"/>
      <c r="C35" s="44"/>
      <c r="D35" s="43"/>
      <c r="E35" s="43"/>
      <c r="F35" s="43"/>
      <c r="G35" s="10"/>
      <c r="H35" s="10"/>
      <c r="I35" s="10"/>
      <c r="J35" s="10"/>
      <c r="K35" s="10"/>
      <c r="L35" s="10"/>
      <c r="M35" s="65">
        <f>SUM(M4:M34)</f>
        <v>0</v>
      </c>
      <c r="N35" s="58">
        <f>SUM(N4:N34)</f>
        <v>0</v>
      </c>
    </row>
    <row r="36" spans="1:14" ht="15.75" thickBot="1" x14ac:dyDescent="0.3">
      <c r="A36" s="75" t="s">
        <v>59</v>
      </c>
      <c r="B36" s="76"/>
      <c r="C36" s="76"/>
      <c r="D36" s="77"/>
      <c r="E36" s="45"/>
      <c r="F36" s="45"/>
      <c r="G36" s="23"/>
      <c r="H36" s="23"/>
      <c r="I36" s="23"/>
      <c r="J36" s="23"/>
      <c r="K36" s="23"/>
      <c r="L36" s="23"/>
      <c r="M36" s="56">
        <f>M35/12</f>
        <v>0</v>
      </c>
      <c r="N36" s="57">
        <f>N35/12</f>
        <v>0</v>
      </c>
    </row>
    <row r="37" spans="1:14" x14ac:dyDescent="0.25">
      <c r="A37" s="40" t="s">
        <v>38</v>
      </c>
      <c r="B37" s="33"/>
      <c r="C37" s="34"/>
      <c r="D37" s="33"/>
      <c r="E37" s="71" t="s">
        <v>75</v>
      </c>
      <c r="F37" s="33"/>
      <c r="G37" s="35"/>
      <c r="H37" s="35"/>
      <c r="I37" s="35"/>
      <c r="J37" s="35"/>
      <c r="K37" s="35"/>
      <c r="L37" s="35"/>
      <c r="M37" s="59"/>
      <c r="N37" s="60"/>
    </row>
    <row r="38" spans="1:14" ht="28.5" x14ac:dyDescent="0.25">
      <c r="A38" s="2" t="s">
        <v>27</v>
      </c>
      <c r="B38" s="3"/>
      <c r="C38" s="4"/>
      <c r="D38" s="12"/>
      <c r="E38" s="72"/>
      <c r="F38" s="12"/>
      <c r="G38" s="69"/>
      <c r="H38" s="14"/>
      <c r="I38" s="14"/>
      <c r="J38" s="14"/>
      <c r="K38" s="14"/>
      <c r="L38" s="14"/>
      <c r="M38" s="52">
        <f>G38*E38</f>
        <v>0</v>
      </c>
      <c r="N38" s="53">
        <f>M38*1.15</f>
        <v>0</v>
      </c>
    </row>
    <row r="39" spans="1:14" ht="45.75" customHeight="1" thickBot="1" x14ac:dyDescent="0.3">
      <c r="A39" s="1" t="s">
        <v>53</v>
      </c>
      <c r="B39" s="5"/>
      <c r="C39" s="6"/>
      <c r="D39" s="22"/>
      <c r="E39" s="73"/>
      <c r="F39" s="22"/>
      <c r="G39" s="70"/>
      <c r="H39" s="23"/>
      <c r="I39" s="23"/>
      <c r="J39" s="23"/>
      <c r="K39" s="23"/>
      <c r="L39" s="23"/>
      <c r="M39" s="56">
        <f>E39*G39</f>
        <v>0</v>
      </c>
      <c r="N39" s="57">
        <f>M39*1.15</f>
        <v>0</v>
      </c>
    </row>
  </sheetData>
  <sheetProtection sheet="1" objects="1" scenarios="1"/>
  <protectedRanges>
    <protectedRange sqref="G4:G12 G14 G16:G20 G32 G34 E37:E39 G38:G39 G22:G30" name="Oblast1"/>
  </protectedRanges>
  <mergeCells count="2">
    <mergeCell ref="A1:N1"/>
    <mergeCell ref="A36:D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2024-11-22T10:18:19Z</dcterms:modified>
</cp:coreProperties>
</file>